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BT\DEBT REPORTING\"/>
    </mc:Choice>
  </mc:AlternateContent>
  <bookViews>
    <workbookView xWindow="0" yWindow="0" windowWidth="24000" windowHeight="8940" tabRatio="685"/>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0" i="4"/>
  <c r="I12" i="3" l="1"/>
  <c r="I11" i="3"/>
  <c r="I10" i="3"/>
  <c r="H12" i="3"/>
  <c r="H11" i="3"/>
  <c r="H10" i="3"/>
  <c r="D12" i="3" l="1"/>
  <c r="B12" i="4" l="1"/>
  <c r="D11" i="3" l="1"/>
  <c r="D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<sst xmlns="http://schemas.openxmlformats.org/spreadsheetml/2006/main" count="438" uniqueCount="313">
  <si>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</si>
  <si>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</si>
  <si>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</si>
  <si>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</si>
  <si>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</si>
  <si>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</si>
  <si>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</si>
  <si>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</si>
  <si>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</si>
  <si>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</si>
  <si>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</si>
  <si>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</si>
  <si>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</si>
  <si>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</si>
  <si>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</si>
  <si>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</si>
  <si>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</si>
  <si>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</si>
  <si>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</si>
  <si>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</si>
  <si>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</si>
  <si>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</si>
  <si>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</si>
  <si>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</si>
  <si>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</si>
  <si>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</si>
  <si>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</si>
  <si>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</si>
  <si>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</si>
  <si>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</si>
  <si>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</si>
  <si>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</si>
  <si>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</si>
  <si>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</si>
  <si>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</si>
  <si>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</si>
  <si>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</si>
  <si>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</si>
  <si>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</si>
  <si>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</si>
  <si>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</si>
  <si>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</si>
  <si>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</si>
  <si>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</si>
  <si>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</si>
  <si>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</si>
  <si>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</si>
  <si>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</si>
  <si>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</si>
  <si>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</si>
  <si>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</si>
  <si>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</si>
  <si>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</si>
  <si>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</si>
  <si>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</si>
  <si>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</si>
  <si>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</si>
  <si>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</si>
  <si>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</si>
  <si>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</si>
  <si>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</si>
  <si>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</si>
  <si>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</si>
  <si>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</si>
  <si>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</si>
  <si>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</si>
  <si>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</si>
  <si>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</si>
  <si>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</si>
  <si>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</si>
  <si>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</si>
  <si>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</si>
  <si>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</si>
  <si>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</si>
  <si>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</si>
  <si>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</si>
  <si>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</si>
  <si>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</si>
  <si>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</si>
  <si>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</si>
  <si>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</si>
  <si>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</si>
  <si>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</si>
  <si>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</si>
  <si>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</si>
  <si>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</si>
  <si>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</si>
  <si>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</si>
  <si>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</si>
  <si>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</si>
  <si>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</si>
  <si>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</si>
  <si>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</si>
  <si>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</si>
  <si>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</si>
  <si>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</si>
  <si>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</si>
  <si>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</si>
  <si>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</si>
  <si>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</si>
  <si>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</si>
  <si>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</si>
  <si>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</si>
  <si>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</si>
  <si>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</si>
  <si>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</si>
  <si>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</si>
  <si>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</si>
  <si>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</si>
  <si>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</si>
  <si>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</si>
  <si>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</si>
  <si>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</si>
  <si>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</si>
  <si>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</si>
  <si>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</si>
  <si>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</si>
  <si>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</si>
  <si>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</si>
  <si>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</si>
  <si>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</si>
  <si>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</si>
  <si>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</si>
  <si>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</si>
  <si>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</si>
  <si>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</si>
  <si>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</si>
  <si>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</si>
  <si>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</si>
  <si>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</si>
  <si>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</si>
  <si>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</si>
  <si>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</si>
  <si>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</si>
  <si>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</si>
  <si>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</si>
  <si>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</si>
  <si>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</si>
  <si>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</si>
  <si>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</si>
  <si>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</si>
  <si>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</si>
  <si>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</si>
  <si>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</si>
  <si>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</si>
  <si>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</si>
  <si>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</si>
  <si>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</si>
  <si>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</si>
  <si>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</si>
  <si>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</si>
  <si>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</si>
  <si>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</si>
  <si>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</si>
  <si>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</si>
  <si>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</si>
  <si>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</si>
  <si>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</si>
  <si>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</si>
  <si>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</si>
  <si>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</si>
  <si>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</si>
  <si>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</si>
  <si>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</si>
  <si>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</si>
  <si>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</si>
  <si>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</si>
  <si>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</si>
  <si>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</si>
  <si>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</si>
  <si>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</si>
  <si>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</si>
  <si>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</si>
  <si>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</si>
  <si>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</si>
  <si>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</si>
  <si>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</si>
  <si>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</si>
  <si>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</si>
  <si>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</si>
  <si>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</si>
  <si>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</si>
  <si>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</si>
  <si>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</si>
  <si>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</si>
  <si>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</si>
  <si>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</si>
  <si>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</si>
  <si>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</si>
  <si>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</si>
  <si>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</si>
  <si>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</si>
  <si>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</si>
  <si>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</si>
  <si>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</si>
  <si>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</si>
  <si>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</si>
  <si>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</si>
  <si>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</si>
  <si>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</si>
  <si>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</si>
  <si>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</si>
  <si>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</si>
  <si>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</si>
  <si>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</si>
  <si>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</si>
  <si>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</si>
  <si>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</si>
  <si>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</si>
  <si>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</si>
  <si>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</si>
  <si>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</si>
  <si>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</si>
  <si>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</si>
  <si>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</si>
  <si>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</si>
  <si>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</si>
  <si>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</si>
  <si>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</si>
  <si>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</si>
  <si>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</si>
  <si>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</si>
  <si>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</si>
  <si>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</si>
  <si>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</si>
  <si>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</si>
  <si>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</si>
  <si>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</si>
  <si>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</si>
  <si>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</si>
  <si>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</si>
  <si>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</si>
  <si>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</si>
  <si>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</si>
  <si>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</si>
  <si>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</si>
  <si>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</si>
  <si>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</si>
  <si>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</si>
  <si>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</si>
  <si>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</si>
  <si>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</si>
  <si>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</si>
  <si>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</si>
  <si>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</si>
  <si>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</si>
  <si>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</si>
  <si>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</si>
  <si>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</si>
  <si>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</si>
  <si>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</si>
  <si>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</si>
  <si>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</si>
  <si>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</si>
  <si>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</si>
  <si>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</si>
  <si>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</si>
  <si>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</si>
  <si>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</si>
  <si>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</si>
  <si>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</si>
  <si>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</si>
  <si>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</si>
  <si>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</si>
  <si>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</si>
  <si>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</si>
  <si>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</si>
  <si>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</si>
  <si>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</si>
  <si>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</si>
  <si>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</si>
  <si>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</si>
  <si>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</si>
  <si>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</si>
  <si>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</si>
  <si>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</si>
  <si>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</si>
  <si>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</si>
  <si>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</si>
  <si>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</si>
  <si>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</si>
  <si>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</si>
  <si>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</si>
  <si>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</si>
  <si>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</si>
  <si>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</si>
  <si>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</si>
  <si>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</si>
  <si>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</si>
  <si>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</si>
  <si>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</si>
  <si>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</si>
  <si>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</si>
  <si>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</si>
  <si>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</si>
  <si>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</si>
  <si>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</si>
  <si>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</si>
  <si>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</si>
  <si>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Willacy County</t>
  </si>
  <si>
    <t>co.willacy.tx.us</t>
  </si>
  <si>
    <t>(956) 689-3422</t>
  </si>
  <si>
    <t>ida.martinez@co.willacy.tx.us</t>
  </si>
  <si>
    <t>Ida C Martinez</t>
  </si>
  <si>
    <t>County Auditor</t>
  </si>
  <si>
    <t>(956)689-3422</t>
  </si>
  <si>
    <t>576 West Main Avenue, Room #138</t>
  </si>
  <si>
    <t>Raymondville</t>
  </si>
  <si>
    <t>Willacy</t>
  </si>
  <si>
    <t xml:space="preserve">CATERPILLAR FINANCIAL SERVICES </t>
  </si>
  <si>
    <t>CNH INDUSTRIAL CAPITAL AMERICA LLC</t>
  </si>
  <si>
    <t>Equipment to maintain counry roads</t>
  </si>
  <si>
    <t>Source: US Census Bureau, 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</si>
</sst>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3">
    <dxf>
      <fill>
        <patternFill patternType="none">
          <bgColor auto="1"/>
        </patternFill>
      </fill>
    </dxf>
    <dxf>
      <fill>
        <patternFill patternType="none">
          <bgColor auto="1"/>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35"/>
  <sheetViews>
    <sheetView topLeftCell="A2" zoomScale="85" zoomScaleNormal="85" workbookViewId="0">
      <selection activeCell="A21" sqref="A2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43009</v>
      </c>
    </row>
    <row r="9" spans="1:2" x14ac:dyDescent="0.25">
      <c r="A9" s="14" t="s">
        <v>14</v>
      </c>
      <c r="B9" s="72">
        <f>IF(ISBLANK(B8),"",DATE(YEAR(B8)+1,MONTH(B8),DAY(B8)-1))</f>
        <v>43373</v>
      </c>
    </row>
    <row r="10" spans="1:2" x14ac:dyDescent="0.25">
      <c r="A10" s="14" t="s">
        <v>21</v>
      </c>
      <c r="B10" s="78" t="s">
        <v>300</v>
      </c>
    </row>
    <row r="11" spans="1:2" x14ac:dyDescent="0.25">
      <c r="A11" s="14" t="s">
        <v>240</v>
      </c>
      <c r="B11" s="79" t="s">
        <v>301</v>
      </c>
    </row>
    <row r="12" spans="1:2" x14ac:dyDescent="0.25">
      <c r="A12" s="14" t="s">
        <v>214</v>
      </c>
      <c r="B12" s="76"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76" t="s">
        <v>302</v>
      </c>
    </row>
    <row r="20" spans="1:2" x14ac:dyDescent="0.25">
      <c r="A20" s="18" t="s">
        <v>245</v>
      </c>
      <c r="B20" s="76" t="s">
        <v>306</v>
      </c>
    </row>
    <row r="21" spans="1:2" x14ac:dyDescent="0.25">
      <c r="A21" s="18" t="s">
        <v>5</v>
      </c>
      <c r="B21" s="76"/>
    </row>
    <row r="22" spans="1:2" x14ac:dyDescent="0.25">
      <c r="A22" s="18" t="s">
        <v>246</v>
      </c>
      <c r="B22" s="76" t="s">
        <v>307</v>
      </c>
    </row>
    <row r="23" spans="1:2" x14ac:dyDescent="0.25">
      <c r="A23" s="18" t="s">
        <v>247</v>
      </c>
      <c r="B23" s="80">
        <v>78580</v>
      </c>
    </row>
    <row r="24" spans="1:2" x14ac:dyDescent="0.25">
      <c r="A24" s="18" t="s">
        <v>248</v>
      </c>
      <c r="B24" s="76" t="s">
        <v>308</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12" priority="5">
      <formula>$B$25="Yes"</formula>
    </cfRule>
  </conditionalFormatting>
  <conditionalFormatting sqref="B6">
    <cfRule type="expression" dxfId="11" priority="3">
      <formula>$B$5="Other"</formula>
    </cfRule>
    <cfRule type="expression" dxfId="10" priority="4">
      <formula>$B$5="(select)"</formula>
    </cfRule>
  </conditionalFormatting>
  <conditionalFormatting sqref="B9">
    <cfRule type="expression" dxfId="9" priority="1">
      <formula>$B$8=""</formula>
    </cfRule>
    <cfRule type="cellIs" dxfId="8"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scale="76" fitToHeight="0"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L11" sqref="L11"/>
    </sheetView>
  </sheetViews>
  <sheetFormatPr defaultColWidth="0" defaultRowHeight="15.75" zeroHeight="1" x14ac:dyDescent="0.25"/>
  <cols>
    <col min="1" max="1" width="46"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Willacy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6" t="s">
        <v>310</v>
      </c>
      <c r="B10" s="82"/>
      <c r="C10" s="83">
        <v>9667.5</v>
      </c>
      <c r="D10" s="83">
        <f>C10-2303.84-2541.74</f>
        <v>4821.92</v>
      </c>
      <c r="E10" s="84">
        <v>5084.7700000000004</v>
      </c>
      <c r="F10" s="87">
        <v>44030</v>
      </c>
      <c r="G10" s="82" t="s">
        <v>13</v>
      </c>
      <c r="H10" s="84">
        <f>C10</f>
        <v>9667.5</v>
      </c>
      <c r="I10" s="84">
        <f>C10-D10</f>
        <v>4845.58</v>
      </c>
      <c r="J10" s="84">
        <f>H10-I10</f>
        <v>4821.92</v>
      </c>
      <c r="K10" s="82" t="s">
        <v>311</v>
      </c>
      <c r="L10" s="82" t="s">
        <v>13</v>
      </c>
      <c r="M10" s="81" t="s">
        <v>11</v>
      </c>
      <c r="N10" s="81" t="s">
        <v>11</v>
      </c>
      <c r="O10" s="82" t="s">
        <v>11</v>
      </c>
      <c r="P10" s="82" t="s">
        <v>11</v>
      </c>
      <c r="Q10" s="82"/>
      <c r="R10" s="86"/>
      <c r="S10" s="86"/>
    </row>
    <row r="11" spans="1:19" s="3" customFormat="1" ht="31.5" x14ac:dyDescent="0.25">
      <c r="A11" s="81" t="s">
        <v>309</v>
      </c>
      <c r="B11" s="86"/>
      <c r="C11" s="83">
        <v>73617</v>
      </c>
      <c r="D11" s="83">
        <f>C11-7994.92-14057.14</f>
        <v>51564.94</v>
      </c>
      <c r="E11" s="84">
        <v>54502.94</v>
      </c>
      <c r="F11" s="85">
        <v>44598</v>
      </c>
      <c r="G11" s="82" t="s">
        <v>13</v>
      </c>
      <c r="H11" s="84">
        <f t="shared" ref="H11:H12" si="0">C11</f>
        <v>73617</v>
      </c>
      <c r="I11" s="84">
        <f t="shared" ref="I11:I12" si="1">C11-D11</f>
        <v>22052.059999999998</v>
      </c>
      <c r="J11" s="84">
        <f t="shared" ref="J11:J61" si="2">H11-I11</f>
        <v>51564.94</v>
      </c>
      <c r="K11" s="82" t="s">
        <v>311</v>
      </c>
      <c r="L11" s="82" t="s">
        <v>13</v>
      </c>
      <c r="M11" s="81"/>
      <c r="N11" s="81"/>
      <c r="O11" s="82"/>
      <c r="P11" s="82"/>
      <c r="Q11" s="82"/>
      <c r="R11" s="86"/>
      <c r="S11" s="86"/>
    </row>
    <row r="12" spans="1:19" s="3" customFormat="1" ht="31.5" x14ac:dyDescent="0.25">
      <c r="A12" s="81" t="s">
        <v>309</v>
      </c>
      <c r="B12" s="86"/>
      <c r="C12" s="83">
        <v>49500</v>
      </c>
      <c r="D12" s="83">
        <f>C12-5375.74-9451.95</f>
        <v>34672.31</v>
      </c>
      <c r="E12" s="84">
        <v>36647.440000000002</v>
      </c>
      <c r="F12" s="87">
        <v>44598</v>
      </c>
      <c r="G12" s="82" t="s">
        <v>13</v>
      </c>
      <c r="H12" s="84">
        <f t="shared" si="0"/>
        <v>49500</v>
      </c>
      <c r="I12" s="84">
        <f t="shared" si="1"/>
        <v>14827.690000000002</v>
      </c>
      <c r="J12" s="84">
        <f t="shared" si="2"/>
        <v>34672.31</v>
      </c>
      <c r="K12" s="82" t="s">
        <v>311</v>
      </c>
      <c r="L12" s="82" t="s">
        <v>13</v>
      </c>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1"/>
      <c r="B14" s="82"/>
      <c r="C14" s="83">
        <v>0</v>
      </c>
      <c r="D14" s="83">
        <v>0</v>
      </c>
      <c r="E14" s="84">
        <v>0</v>
      </c>
      <c r="F14" s="85"/>
      <c r="G14" s="82"/>
      <c r="H14" s="84">
        <v>0</v>
      </c>
      <c r="I14" s="84">
        <v>0</v>
      </c>
      <c r="J14" s="84">
        <f>H14-I14</f>
        <v>0</v>
      </c>
      <c r="K14" s="88"/>
      <c r="L14" s="82"/>
      <c r="M14" s="81"/>
      <c r="N14" s="81"/>
      <c r="O14" s="82"/>
      <c r="P14" s="82"/>
      <c r="Q14" s="82"/>
      <c r="R14" s="86"/>
      <c r="S14" s="86"/>
    </row>
    <row r="15" spans="1:19" s="3" customFormat="1" x14ac:dyDescent="0.25">
      <c r="A15" s="81"/>
      <c r="B15" s="86"/>
      <c r="C15" s="83">
        <v>0</v>
      </c>
      <c r="D15" s="83">
        <v>0</v>
      </c>
      <c r="E15" s="84">
        <v>0</v>
      </c>
      <c r="F15" s="87"/>
      <c r="G15" s="82"/>
      <c r="H15" s="84">
        <v>0</v>
      </c>
      <c r="I15" s="84">
        <v>0</v>
      </c>
      <c r="J15" s="84">
        <f t="shared" si="2"/>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2"/>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2"/>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2"/>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2"/>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2"/>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2"/>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2"/>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2"/>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2"/>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2"/>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2"/>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2"/>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2"/>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2"/>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2"/>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2"/>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2"/>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2"/>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2"/>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2"/>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2"/>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2"/>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2"/>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2"/>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2"/>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2"/>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2"/>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2"/>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2"/>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2"/>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2"/>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2"/>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2"/>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2"/>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2"/>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2"/>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2"/>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2"/>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2"/>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2"/>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2"/>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2"/>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2"/>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2"/>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2"/>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2"/>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3">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3"/>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3"/>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3"/>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3"/>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3"/>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3"/>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3"/>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3"/>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3"/>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3"/>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3"/>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3"/>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3"/>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3"/>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3"/>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3"/>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3"/>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3"/>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3"/>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3"/>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3"/>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3"/>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3"/>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3"/>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3"/>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3"/>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3"/>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3"/>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3"/>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3"/>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3"/>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3"/>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3"/>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3"/>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3"/>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3"/>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3"/>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3"/>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3"/>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3"/>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3"/>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3"/>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3"/>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3"/>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3"/>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3"/>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3"/>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3"/>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7" priority="11">
      <formula>$L10="No"</formula>
    </cfRule>
  </conditionalFormatting>
  <conditionalFormatting sqref="M62:Q110">
    <cfRule type="expression" dxfId="6" priority="8">
      <formula>$L62="No"</formula>
    </cfRule>
  </conditionalFormatting>
  <conditionalFormatting sqref="A14">
    <cfRule type="containsText" dxfId="5" priority="4" operator="containsText" text="No Reportable Debt">
      <formula>NOT(ISERROR(SEARCH("No Reportable Debt",A14)))</formula>
    </cfRule>
  </conditionalFormatting>
  <conditionalFormatting sqref="A15">
    <cfRule type="containsText" dxfId="4" priority="3" operator="containsText" text="No Reportable Debt">
      <formula>NOT(ISERROR(SEARCH("No Reportable Debt",A15)))</formula>
    </cfRule>
  </conditionalFormatting>
  <conditionalFormatting sqref="A11">
    <cfRule type="containsText" dxfId="3" priority="2" operator="containsText" text="No Reportable Debt">
      <formula>NOT(ISERROR(SEARCH("No Reportable Debt",A11)))</formula>
    </cfRule>
  </conditionalFormatting>
  <conditionalFormatting sqref="A12">
    <cfRule type="containsText" dxfId="2" priority="1" operator="containsText" text="No Reportable Debt">
      <formula>NOT(ISERROR(SEARCH("No Reportable Debt",A12)))</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Willacy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f>SUM('2 - Individual Debt Obligations'!C10:C12)</f>
        <v>132784.5</v>
      </c>
    </row>
    <row r="11" spans="1:11" x14ac:dyDescent="0.25">
      <c r="A11" s="58" t="s">
        <v>81</v>
      </c>
      <c r="B11" s="90">
        <f>SUM('2 - Individual Debt Obligations'!D10:D12)</f>
        <v>91059.17</v>
      </c>
    </row>
    <row r="12" spans="1:11" ht="31.5" x14ac:dyDescent="0.25">
      <c r="A12" s="58" t="s">
        <v>82</v>
      </c>
      <c r="B12" s="90">
        <f>SUM('2 - Individual Debt Obligations'!E10:E12)</f>
        <v>96235.150000000009</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21584</v>
      </c>
    </row>
    <row r="21" spans="1:2" x14ac:dyDescent="0.25">
      <c r="A21" s="57" t="s">
        <v>291</v>
      </c>
      <c r="B21" s="92" t="s">
        <v>312</v>
      </c>
    </row>
    <row r="22" spans="1:2" ht="31.5" customHeight="1" x14ac:dyDescent="0.25">
      <c r="A22" s="57" t="s">
        <v>86</v>
      </c>
      <c r="B22" s="89" t="s">
        <v>271</v>
      </c>
    </row>
    <row r="23" spans="1:2" ht="31.5" x14ac:dyDescent="0.25">
      <c r="A23" s="58" t="s">
        <v>87</v>
      </c>
      <c r="B23" s="90" t="s">
        <v>271</v>
      </c>
    </row>
    <row r="24" spans="1:2" ht="47.25" customHeight="1" x14ac:dyDescent="0.25">
      <c r="A24" s="58" t="s">
        <v>88</v>
      </c>
      <c r="B24" s="90" t="s">
        <v>271</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20" zoomScale="85" zoomScaleNormal="85" workbookViewId="0">
      <selection activeCell="A28" sqref="A28"/>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Libna Garnica</cp:lastModifiedBy>
  <cp:lastPrinted>2019-03-26T20:52:15Z</cp:lastPrinted>
  <dcterms:created xsi:type="dcterms:W3CDTF">2017-01-13T17:49:37Z</dcterms:created>
  <dcterms:modified xsi:type="dcterms:W3CDTF">2019-03-26T21:00:04Z</dcterms:modified>
</cp:coreProperties>
</file>